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409A4916-28D6-47B9-8586-277B4674B0DF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9.3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109.3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109.3 1 Pol'!$A$1:$X$135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G42" i="1"/>
  <c r="H42" i="1" s="1"/>
  <c r="I42" i="1" s="1"/>
  <c r="F42" i="1"/>
  <c r="G41" i="1"/>
  <c r="F41" i="1"/>
  <c r="G39" i="1"/>
  <c r="F39" i="1"/>
  <c r="G134" i="12"/>
  <c r="BA63" i="12"/>
  <c r="BA36" i="12"/>
  <c r="BA23" i="12"/>
  <c r="G8" i="12"/>
  <c r="K8" i="12"/>
  <c r="O8" i="12"/>
  <c r="V8" i="12"/>
  <c r="G9" i="12"/>
  <c r="M9" i="12" s="1"/>
  <c r="M8" i="12" s="1"/>
  <c r="I9" i="12"/>
  <c r="I8" i="12" s="1"/>
  <c r="K9" i="12"/>
  <c r="O9" i="12"/>
  <c r="Q9" i="12"/>
  <c r="Q8" i="12" s="1"/>
  <c r="V9" i="12"/>
  <c r="I21" i="12"/>
  <c r="K21" i="12"/>
  <c r="Q21" i="12"/>
  <c r="V21" i="12"/>
  <c r="G22" i="12"/>
  <c r="I22" i="12"/>
  <c r="K22" i="12"/>
  <c r="M22" i="12"/>
  <c r="O22" i="12"/>
  <c r="Q22" i="12"/>
  <c r="V22" i="12"/>
  <c r="G31" i="12"/>
  <c r="G21" i="12" s="1"/>
  <c r="I31" i="12"/>
  <c r="K31" i="12"/>
  <c r="O31" i="12"/>
  <c r="O21" i="12" s="1"/>
  <c r="Q31" i="12"/>
  <c r="V31" i="12"/>
  <c r="I34" i="12"/>
  <c r="Q34" i="12"/>
  <c r="G35" i="12"/>
  <c r="M35" i="12" s="1"/>
  <c r="I35" i="12"/>
  <c r="K35" i="12"/>
  <c r="K34" i="12" s="1"/>
  <c r="O35" i="12"/>
  <c r="Q35" i="12"/>
  <c r="V35" i="12"/>
  <c r="V34" i="12" s="1"/>
  <c r="G44" i="12"/>
  <c r="I44" i="12"/>
  <c r="K44" i="12"/>
  <c r="M44" i="12"/>
  <c r="O44" i="12"/>
  <c r="Q44" i="12"/>
  <c r="V44" i="12"/>
  <c r="G52" i="12"/>
  <c r="M52" i="12" s="1"/>
  <c r="I52" i="12"/>
  <c r="K52" i="12"/>
  <c r="O52" i="12"/>
  <c r="O34" i="12" s="1"/>
  <c r="Q52" i="12"/>
  <c r="V52" i="12"/>
  <c r="G55" i="12"/>
  <c r="I55" i="12"/>
  <c r="O55" i="12"/>
  <c r="Q55" i="12"/>
  <c r="G56" i="12"/>
  <c r="M56" i="12" s="1"/>
  <c r="M55" i="12" s="1"/>
  <c r="I56" i="12"/>
  <c r="K56" i="12"/>
  <c r="K55" i="12" s="1"/>
  <c r="O56" i="12"/>
  <c r="Q56" i="12"/>
  <c r="V56" i="12"/>
  <c r="V55" i="12" s="1"/>
  <c r="G62" i="12"/>
  <c r="G61" i="12" s="1"/>
  <c r="I62" i="12"/>
  <c r="K62" i="12"/>
  <c r="O62" i="12"/>
  <c r="O61" i="12" s="1"/>
  <c r="Q62" i="12"/>
  <c r="V62" i="12"/>
  <c r="G71" i="12"/>
  <c r="M71" i="12" s="1"/>
  <c r="I71" i="12"/>
  <c r="I61" i="12" s="1"/>
  <c r="K71" i="12"/>
  <c r="O71" i="12"/>
  <c r="Q71" i="12"/>
  <c r="Q61" i="12" s="1"/>
  <c r="V71" i="12"/>
  <c r="G74" i="12"/>
  <c r="M74" i="12" s="1"/>
  <c r="I74" i="12"/>
  <c r="K74" i="12"/>
  <c r="K61" i="12" s="1"/>
  <c r="O74" i="12"/>
  <c r="Q74" i="12"/>
  <c r="V74" i="12"/>
  <c r="V61" i="12" s="1"/>
  <c r="G77" i="12"/>
  <c r="I77" i="12"/>
  <c r="K77" i="12"/>
  <c r="M77" i="12"/>
  <c r="O77" i="12"/>
  <c r="Q77" i="12"/>
  <c r="V77" i="12"/>
  <c r="G82" i="12"/>
  <c r="G83" i="12"/>
  <c r="M83" i="12" s="1"/>
  <c r="M82" i="12" s="1"/>
  <c r="I83" i="12"/>
  <c r="I82" i="12" s="1"/>
  <c r="K83" i="12"/>
  <c r="O83" i="12"/>
  <c r="Q83" i="12"/>
  <c r="Q82" i="12" s="1"/>
  <c r="V83" i="12"/>
  <c r="G95" i="12"/>
  <c r="M95" i="12" s="1"/>
  <c r="I95" i="12"/>
  <c r="K95" i="12"/>
  <c r="K82" i="12" s="1"/>
  <c r="O95" i="12"/>
  <c r="Q95" i="12"/>
  <c r="V95" i="12"/>
  <c r="V82" i="12" s="1"/>
  <c r="G97" i="12"/>
  <c r="I97" i="12"/>
  <c r="K97" i="12"/>
  <c r="M97" i="12"/>
  <c r="O97" i="12"/>
  <c r="Q97" i="12"/>
  <c r="V97" i="12"/>
  <c r="G110" i="12"/>
  <c r="M110" i="12" s="1"/>
  <c r="I110" i="12"/>
  <c r="K110" i="12"/>
  <c r="O110" i="12"/>
  <c r="O82" i="12" s="1"/>
  <c r="Q110" i="12"/>
  <c r="V110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I126" i="12"/>
  <c r="K126" i="12"/>
  <c r="Q126" i="12"/>
  <c r="V126" i="12"/>
  <c r="G127" i="12"/>
  <c r="G126" i="12" s="1"/>
  <c r="I127" i="12"/>
  <c r="K127" i="12"/>
  <c r="O127" i="12"/>
  <c r="O126" i="12" s="1"/>
  <c r="Q127" i="12"/>
  <c r="V127" i="12"/>
  <c r="AE134" i="12"/>
  <c r="AF134" i="12"/>
  <c r="I20" i="1"/>
  <c r="I19" i="1"/>
  <c r="I18" i="1"/>
  <c r="I17" i="1"/>
  <c r="I16" i="1"/>
  <c r="I67" i="1"/>
  <c r="J66" i="1" s="1"/>
  <c r="AZ54" i="1"/>
  <c r="AZ53" i="1"/>
  <c r="AZ52" i="1"/>
  <c r="AZ51" i="1"/>
  <c r="AZ50" i="1"/>
  <c r="AZ49" i="1"/>
  <c r="AZ48" i="1"/>
  <c r="AZ47" i="1"/>
  <c r="AZ46" i="1"/>
  <c r="F43" i="1"/>
  <c r="G23" i="1" s="1"/>
  <c r="G43" i="1"/>
  <c r="G25" i="1" s="1"/>
  <c r="A25" i="1" s="1"/>
  <c r="A26" i="1" s="1"/>
  <c r="G26" i="1" s="1"/>
  <c r="H41" i="1"/>
  <c r="I41" i="1" s="1"/>
  <c r="H40" i="1"/>
  <c r="H39" i="1"/>
  <c r="I39" i="1" s="1"/>
  <c r="I43" i="1" s="1"/>
  <c r="J60" i="1" l="1"/>
  <c r="J63" i="1"/>
  <c r="J65" i="1"/>
  <c r="J61" i="1"/>
  <c r="J62" i="1"/>
  <c r="J64" i="1"/>
  <c r="A23" i="1"/>
  <c r="A24" i="1" s="1"/>
  <c r="G24" i="1" s="1"/>
  <c r="A27" i="1" s="1"/>
  <c r="A29" i="1" s="1"/>
  <c r="G29" i="1" s="1"/>
  <c r="G27" i="1" s="1"/>
  <c r="G28" i="1"/>
  <c r="H43" i="1"/>
  <c r="M34" i="12"/>
  <c r="M127" i="12"/>
  <c r="M126" i="12" s="1"/>
  <c r="M62" i="12"/>
  <c r="M61" i="12" s="1"/>
  <c r="G34" i="12"/>
  <c r="M31" i="12"/>
  <c r="M21" i="12" s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E26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E268FC57-180B-48B2-AD3F-B1FA1B80686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D3A7D29-EEEC-4840-8B32-33BC5B50948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<sst xmlns="http://schemas.openxmlformats.org/spreadsheetml/2006/main" count="535" uniqueCount="261">
  <si>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</si>
  <si>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</si>
  <si>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</si>
  <si>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</si>
  <si>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</si>
  <si>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</si>
  <si>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</si>
  <si>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</si>
  <si>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</si>
  <si>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</si>
  <si>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</si>
  <si>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</si>
  <si>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</si>
  <si>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</si>
  <si>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</si>
  <si>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</si>
  <si>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</si>
  <si>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</si>
  <si>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</si>
  <si>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</si>
  <si>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</si>
  <si>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</si>
  <si>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</si>
  <si>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</si>
  <si>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</si>
  <si>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</si>
  <si>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</si>
  <si>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</si>
  <si>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</si>
  <si>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</si>
  <si>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</si>
  <si>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</si>
  <si>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</si>
  <si>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</si>
  <si>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</si>
  <si>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</si>
  <si>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</si>
  <si>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</si>
  <si>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</si>
  <si>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</si>
  <si>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</si>
  <si>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</si>
  <si>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</si>
  <si>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</si>
  <si>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Slunící pódia</t>
  </si>
  <si>
    <t>SO 109.3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</si>
  <si>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</si>
  <si>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</si>
  <si>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</si>
  <si>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</si>
  <si>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</si>
  <si>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</si>
  <si>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</si>
  <si>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</si>
  <si>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</si>
  <si>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</si>
  <si>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</si>
  <si>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</si>
  <si>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</si>
  <si>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</si>
  <si>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</si>
  <si>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</si>
  <si>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</si>
  <si>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</si>
  <si>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</si>
  <si>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</si>
  <si>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</si>
  <si>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Slunící pódia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</si>
  <si>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</si>
  <si>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</si>
  <si>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</si>
  <si>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</si>
  <si>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</si>
  <si>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</si>
  <si>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</si>
  <si>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</si>
  <si>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</si>
  <si>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</si>
  <si>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</si>
  <si>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2</t>
  </si>
  <si>
    <t>Základy a zvláštní zakládání</t>
  </si>
  <si>
    <t>5</t>
  </si>
  <si>
    <t>Komunikace</t>
  </si>
  <si>
    <t>63</t>
  </si>
  <si>
    <t>Podlahy a podlahové konstrukce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</si>
  <si>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</si>
  <si>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</si>
  <si>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</si>
  <si>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</si>
  <si>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</si>
  <si>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</si>
  <si>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</si>
  <si>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</si>
  <si>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</si>
  <si>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</si>
  <si>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</si>
  <si>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</si>
  <si>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</si>
  <si>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</si>
  <si>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</si>
  <si>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</si>
  <si>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</si>
  <si>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</si>
  <si>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</si>
  <si>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</si>
  <si>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</si>
  <si>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</si>
  <si>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</si>
  <si>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</si>
  <si>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</si>
  <si>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</si>
  <si>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</si>
  <si>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</si>
  <si>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</si>
  <si>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</si>
  <si>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</si>
  <si>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</si>
  <si>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</si>
  <si>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</si>
  <si>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</si>
  <si>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</si>
  <si>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</si>
  <si>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</si>
  <si>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271571111R00</t>
  </si>
  <si>
    <t xml:space="preserve">Polštáře zhutněné pod základy štěrkopísek tříděný,  </t>
  </si>
  <si>
    <t>m3</t>
  </si>
  <si>
    <t>800-2</t>
  </si>
  <si>
    <t>RTS 20/ II</t>
  </si>
  <si>
    <t>Indiv</t>
  </si>
  <si>
    <t>Práce</t>
  </si>
  <si>
    <t>POL1_</t>
  </si>
  <si>
    <t>Začátek provozního součtu</t>
  </si>
  <si>
    <t>VV</t>
  </si>
  <si>
    <t xml:space="preserve">  viz. výkres číslo 606 : </t>
  </si>
  <si>
    <t xml:space="preserve">  H3 : 4,900*0,500*2*7</t>
  </si>
  <si>
    <t xml:space="preserve">  2,600*0,500*2*7</t>
  </si>
  <si>
    <t xml:space="preserve">  viz. výkres číslo 607 : </t>
  </si>
  <si>
    <t xml:space="preserve">  H4 : 3,680*0,500*2</t>
  </si>
  <si>
    <t xml:space="preserve">  2,000*0,500*2</t>
  </si>
  <si>
    <t xml:space="preserve">  0,500*0,500*2</t>
  </si>
  <si>
    <t xml:space="preserve">  Mezisoučet</t>
  </si>
  <si>
    <t>Konec provozního součtu</t>
  </si>
  <si>
    <t>58,6800*0,200</t>
  </si>
  <si>
    <t>596841111R00</t>
  </si>
  <si>
    <t xml:space="preserve">Kladení dlažby z betonových nebo kameninových dlaždic do lože z cementové malty tloušťky do 30 mm </t>
  </si>
  <si>
    <t>m2</t>
  </si>
  <si>
    <t>822-1</t>
  </si>
  <si>
    <t>komunikací pro pěší do velikosti dlaždic 0,25 m2 s provedením lože do tl. 30 mm, s vyplněním spár a se smetením přebytečného materiálu na vzdálenost do 3 m</t>
  </si>
  <si>
    <t>SPI</t>
  </si>
  <si>
    <t xml:space="preserve">viz. výkres číslo 606 : </t>
  </si>
  <si>
    <t>H3 : 4,900*0,500*2*7</t>
  </si>
  <si>
    <t>2,600*0,500*2*7</t>
  </si>
  <si>
    <t xml:space="preserve">viz. výkres číslo 607 : </t>
  </si>
  <si>
    <t>H4 : 3,680*0,500*2</t>
  </si>
  <si>
    <t>2,000*0,500*2</t>
  </si>
  <si>
    <t>0,500*0,500*2</t>
  </si>
  <si>
    <t>59245601R</t>
  </si>
  <si>
    <t>dlažba betonová jednovrstvá; čtverec; šedá; l = 500 mm; š = 500 mm; tl. 50,0 mm</t>
  </si>
  <si>
    <t>SPCM</t>
  </si>
  <si>
    <t>Specifikace</t>
  </si>
  <si>
    <t>POL3_</t>
  </si>
  <si>
    <t>Odkaz na mn. položky pořadí 2 : 58,68000</t>
  </si>
  <si>
    <t>Koeficient : 0,05</t>
  </si>
  <si>
    <t>631571010R00</t>
  </si>
  <si>
    <t>Násyp pod podlahy z kameniva bez dodávky materiálu_x000D_
 bez určení tloušťky</t>
  </si>
  <si>
    <t>801-1</t>
  </si>
  <si>
    <t>pod mazaniny a dlažby, popř. na plochých střechách, vodorovný nebo ve spádu, s udusáním a urovnáním povrchu,</t>
  </si>
  <si>
    <t xml:space="preserve">viz. výkres číslo 605 : </t>
  </si>
  <si>
    <t>H1 : 1,800*18,000*0,100</t>
  </si>
  <si>
    <t>H2 : 1,800*13,440*0,100</t>
  </si>
  <si>
    <t>H3 : 3,900*2,600*0,100*7</t>
  </si>
  <si>
    <t>H4 : 2,680*2,000*0,100</t>
  </si>
  <si>
    <t>639571311R00</t>
  </si>
  <si>
    <t>Textilie proti prorůstání 45 g/m2</t>
  </si>
  <si>
    <t>H1 : 1,800*18,000</t>
  </si>
  <si>
    <t>H2 : 1,800*13,440</t>
  </si>
  <si>
    <t>H3 : 3,900*2,600*7</t>
  </si>
  <si>
    <t>H4 : 2,680*2,000</t>
  </si>
  <si>
    <t>58333663R</t>
  </si>
  <si>
    <t>kamenivo přírodní těžené frakce 22,0 až 33,0 mm; třída prané, kačírek</t>
  </si>
  <si>
    <t>l</t>
  </si>
  <si>
    <t>Odkaz na mn. položky pořadí 4 : 13,29320*1000</t>
  </si>
  <si>
    <t>Koeficient : 0,10</t>
  </si>
  <si>
    <t>998223011R00</t>
  </si>
  <si>
    <t>Přesun hmot pozemních komunikací, kryt dlážděný jakékoliv délky objektu</t>
  </si>
  <si>
    <t>t</t>
  </si>
  <si>
    <t>Přesun hmot</t>
  </si>
  <si>
    <t>POL7_</t>
  </si>
  <si>
    <t>vodorovně do 200 m</t>
  </si>
  <si>
    <t xml:space="preserve">Hmotnosti z položek s pořadovými čísly: : </t>
  </si>
  <si>
    <t xml:space="preserve">1,2,3,6, : </t>
  </si>
  <si>
    <t>Součet: : 64,58235</t>
  </si>
  <si>
    <t>766441111R00</t>
  </si>
  <si>
    <t>Montáž dřevěných a kompozitních podlah teras z prken, včetně podkladního roštu</t>
  </si>
  <si>
    <t>800-766</t>
  </si>
  <si>
    <t>včetně položení podkladního roštu do štěrkového lože, nebo na rovný pevný povrch, položení palubek a upevnění nerezovými šrouby skrytým spojem. Bez povrchové úpravy nátěrem.</t>
  </si>
  <si>
    <t>POP</t>
  </si>
  <si>
    <t>H1 : 18,000*2,100</t>
  </si>
  <si>
    <t>H2 : 13,440*2,100</t>
  </si>
  <si>
    <t>H3 : 2,000*3,000*2*7</t>
  </si>
  <si>
    <t>H4 : 3,440*2,680</t>
  </si>
  <si>
    <t>766R001</t>
  </si>
  <si>
    <t>D+M opláštění pódia hranoly modřín 40/40 mm</t>
  </si>
  <si>
    <t>m</t>
  </si>
  <si>
    <t>Vlastní</t>
  </si>
  <si>
    <t>H4 : (3,440*2+2,680)*8</t>
  </si>
  <si>
    <t>611981855R</t>
  </si>
  <si>
    <t>prkno terasové dřevěné; borovice; tl = 26 mm; š = 140,0 mm; l = 4 200 mm; povrch jemně drážkovaný</t>
  </si>
  <si>
    <t>Odkaz na mn. položky pořadí 8 : 159,24320</t>
  </si>
  <si>
    <t>998766101R00</t>
  </si>
  <si>
    <t>Přesun hmot pro konstrukce truhlářské v objektech výšky do 6 m</t>
  </si>
  <si>
    <t>50 m vodorovně</t>
  </si>
  <si>
    <t xml:space="preserve">8,10, : </t>
  </si>
  <si>
    <t>Součet: : 2,31699</t>
  </si>
  <si>
    <t>767995104R00</t>
  </si>
  <si>
    <t>Výroba a montáž atypických kovovových doplňků staveb hmotnosti přes 20 do 50 kg</t>
  </si>
  <si>
    <t>kg</t>
  </si>
  <si>
    <t>800-767</t>
  </si>
  <si>
    <t>H1 : 5,640*(18,000*2+2,020*23)</t>
  </si>
  <si>
    <t>4,390*0,100*23*2</t>
  </si>
  <si>
    <t>H2 : 5,640*(13,440*2+2,020*18)</t>
  </si>
  <si>
    <t>4,390*0,100*18*2</t>
  </si>
  <si>
    <t>H3 : 5,640*(2,000*3+1,440*6)*2*7</t>
  </si>
  <si>
    <t>4,390*0,300*6*2*7</t>
  </si>
  <si>
    <t>H4 : 5,640*(3,440*3+1,240*8)</t>
  </si>
  <si>
    <t>4,390*0,600*12</t>
  </si>
  <si>
    <t>767R001</t>
  </si>
  <si>
    <t>Provedení povrchové úpravy pozink</t>
  </si>
  <si>
    <t>Odkaz na mn. položky pořadí 12 : 2270,11000</t>
  </si>
  <si>
    <t>14587255R</t>
  </si>
  <si>
    <t>profil ocelový tenkostěnný uzavřený svařovaný jak. S235; čtvercový; tl = 4,00 mm; a = 40,0 mm; b = 40,0 mm</t>
  </si>
  <si>
    <t xml:space="preserve">H1 : </t>
  </si>
  <si>
    <t>4,390/1000*0,100*23*2</t>
  </si>
  <si>
    <t xml:space="preserve">H2 : </t>
  </si>
  <si>
    <t>4,390/1000*0,100*18*2</t>
  </si>
  <si>
    <t xml:space="preserve">H3 : </t>
  </si>
  <si>
    <t>4,390/1000*0,300*6*2*7</t>
  </si>
  <si>
    <t xml:space="preserve">H4 : </t>
  </si>
  <si>
    <t>4,390/1000*0,600*12</t>
  </si>
  <si>
    <t>14587757R</t>
  </si>
  <si>
    <t>profil ocelový tenkostěnný uzavřený svařovaný jak. S235; obdélníkový; tl = 4,00 mm; a = 60,0 mm; b = 40,0 mm</t>
  </si>
  <si>
    <t>H1 : 5,640/1000*(18,000*2+2,020*23)</t>
  </si>
  <si>
    <t>H2 : 5,640/1000*(13,440*2+2,020*18)</t>
  </si>
  <si>
    <t>H3 : 5,640/1000*(2,000*3+1,440*6)*2*7</t>
  </si>
  <si>
    <t>H4 : 5,640/1000*(3,440*3+1,240*8)</t>
  </si>
  <si>
    <t>55399999R</t>
  </si>
  <si>
    <t>výrobek kovový zámečnický, atypický</t>
  </si>
  <si>
    <t>Odkaz na mn. položky pořadí 12 : 2270,11000*0,05</t>
  </si>
  <si>
    <t>998767101R00</t>
  </si>
  <si>
    <t>Přesun hmot pro kovové stavební doplňk. konstrukce v objektech výšky do 6 m</t>
  </si>
  <si>
    <t xml:space="preserve">12,14,15,16, : </t>
  </si>
  <si>
    <t>Součet: : 2,72413</t>
  </si>
  <si>
    <t>783612100R00</t>
  </si>
  <si>
    <t>Nátěry truhlářských výrobků olejové dvojnásobné</t>
  </si>
  <si>
    <t>800-783</t>
  </si>
  <si>
    <t xml:space="preserve">viz. výkres číslo 603 : </t>
  </si>
  <si>
    <t>3,440*2,680*2</t>
  </si>
  <si>
    <t>Koeficient : 0,35</t>
  </si>
  <si>
    <t>H4 : (0,040+0,040)*2*(3,440*2+2,680)*8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</si>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</sst>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22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22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Qgka5p7HSZzspoFzM9AwroyI04m0erRe7YlU6H+geoGTgfbUt8F4Sy53/tkRrtJNtMyKalfw94NByU7FdDjksA==" saltValue="ffkmQUG6LpifT9SRR8sA2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48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3702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56</v>
      </c>
      <c r="H8" s="18" t="s">
        <v>40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34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59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SUMIF(F60:F66,A16,I60:I66)+SUMIF(F60:F66,"PSU",I60:I66)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SUMIF(F60:F66,A17,I60:I66)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SUMIF(F60:F66,A18,I60:I66)</f>
        <v>0</v>
      </c>
      <c r="J18" s="81"/>
    </row>
    <row r="19" spans="1:10" ht="23.25" customHeight="1" x14ac:dyDescent="0.2">
      <c r="A19" s="198" t="s">
        <v>93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SUMIF(F60:F66,A19,I60:I66)</f>
        <v>0</v>
      </c>
      <c r="J19" s="81"/>
    </row>
    <row r="20" spans="1:10" ht="23.25" customHeight="1" x14ac:dyDescent="0.2">
      <c r="A20" s="198" t="s">
        <v>94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SUMIF(F60:F66,A20,I60:I66)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'SO 109.3 1 Pol'!AE134</f>
        <v>0</v>
      </c>
      <c r="G39" s="150">
        <f>'SO 109.3 1 Pol'!AF134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44</v>
      </c>
      <c r="D41" s="154"/>
      <c r="E41" s="154"/>
      <c r="F41" s="155">
        <f>'SO 109.3 1 Pol'!AE134</f>
        <v>0</v>
      </c>
      <c r="G41" s="156">
        <f>'SO 109.3 1 Pol'!AF134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109.3 1 Pol'!AE134</f>
        <v>0</v>
      </c>
      <c r="G42" s="151">
        <f>'SO 109.3 1 Pol'!AF134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66</v>
      </c>
      <c r="B45" t="s">
        <v>67</v>
      </c>
    </row>
    <row r="46" spans="1:52" x14ac:dyDescent="0.2">
      <c r="B46" s="177" t="s">
        <v>68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69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70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71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72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73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74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75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76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77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78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79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109.3 1 Pol'!G8</f>
        <v>0</v>
      </c>
      <c r="J60" s="192" t="str">
        <f>IF(I67=0,"",I60/I67*100)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109.3 1 Pol'!G21</f>
        <v>0</v>
      </c>
      <c r="J61" s="192" t="str">
        <f>IF(I67=0,"",I61/I67*100)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109.3 1 Pol'!G34</f>
        <v>0</v>
      </c>
      <c r="J62" s="192" t="str">
        <f>IF(I67=0,"",I62/I67*100)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109.3 1 Pol'!G55</f>
        <v>0</v>
      </c>
      <c r="J63" s="192" t="str">
        <f>IF(I67=0,"",I63/I67*100)</f>
        <v/>
      </c>
    </row>
    <row r="64" spans="1:52" ht="36.75" customHeight="1" x14ac:dyDescent="0.2">
      <c r="A64" s="181"/>
      <c r="B64" s="186" t="s">
        <v>87</v>
      </c>
      <c r="C64" s="187" t="s">
        <v>88</v>
      </c>
      <c r="D64" s="188"/>
      <c r="E64" s="188"/>
      <c r="F64" s="194" t="s">
        <v>25</v>
      </c>
      <c r="G64" s="195"/>
      <c r="H64" s="195"/>
      <c r="I64" s="195">
        <f>'SO 109.3 1 Pol'!G61</f>
        <v>0</v>
      </c>
      <c r="J64" s="192" t="str">
        <f>IF(I67=0,"",I64/I67*100)</f>
        <v/>
      </c>
    </row>
    <row r="65" spans="1:10" ht="36.75" customHeight="1" x14ac:dyDescent="0.2">
      <c r="A65" s="181"/>
      <c r="B65" s="186" t="s">
        <v>89</v>
      </c>
      <c r="C65" s="187" t="s">
        <v>90</v>
      </c>
      <c r="D65" s="188"/>
      <c r="E65" s="188"/>
      <c r="F65" s="194" t="s">
        <v>25</v>
      </c>
      <c r="G65" s="195"/>
      <c r="H65" s="195"/>
      <c r="I65" s="195">
        <f>'SO 109.3 1 Pol'!G82</f>
        <v>0</v>
      </c>
      <c r="J65" s="192" t="str">
        <f>IF(I67=0,"",I65/I67*100)</f>
        <v/>
      </c>
    </row>
    <row r="66" spans="1:10" ht="36.75" customHeight="1" x14ac:dyDescent="0.2">
      <c r="A66" s="181"/>
      <c r="B66" s="186" t="s">
        <v>91</v>
      </c>
      <c r="C66" s="187" t="s">
        <v>92</v>
      </c>
      <c r="D66" s="188"/>
      <c r="E66" s="188"/>
      <c r="F66" s="194" t="s">
        <v>25</v>
      </c>
      <c r="G66" s="195"/>
      <c r="H66" s="195"/>
      <c r="I66" s="195">
        <f>'SO 109.3 1 Pol'!G126</f>
        <v>0</v>
      </c>
      <c r="J66" s="192" t="str">
        <f>IF(I67=0,"",I66/I67*100)</f>
        <v/>
      </c>
    </row>
    <row r="67" spans="1:10" ht="25.5" customHeight="1" x14ac:dyDescent="0.2">
      <c r="A67" s="182"/>
      <c r="B67" s="189" t="s">
        <v>1</v>
      </c>
      <c r="C67" s="190"/>
      <c r="D67" s="191"/>
      <c r="E67" s="191"/>
      <c r="F67" s="196"/>
      <c r="G67" s="197"/>
      <c r="H67" s="197"/>
      <c r="I67" s="197">
        <f>SUM(I60:I66)</f>
        <v>0</v>
      </c>
      <c r="J67" s="193">
        <f>SUM(J60:J66)</f>
        <v>0</v>
      </c>
    </row>
    <row r="68" spans="1:10" x14ac:dyDescent="0.2">
      <c r="F68" s="135"/>
      <c r="G68" s="135"/>
      <c r="H68" s="135"/>
      <c r="I68" s="135"/>
      <c r="J68" s="136"/>
    </row>
    <row r="69" spans="1:10" x14ac:dyDescent="0.2">
      <c r="F69" s="135"/>
      <c r="G69" s="135"/>
      <c r="H69" s="135"/>
      <c r="I69" s="135"/>
      <c r="J69" s="136"/>
    </row>
    <row r="70" spans="1:10" x14ac:dyDescent="0.2">
      <c r="F70" s="135"/>
      <c r="G70" s="135"/>
      <c r="H70" s="135"/>
      <c r="I70" s="135"/>
      <c r="J70" s="136"/>
    </row>
  </sheetData>
  <sheetProtection algorithmName="SHA-512" hashValue="NPx/wQ5MEBzcT83ruQP6EUku6jhIqfVdTSSX1QF8kccAxDgSeX5k3miluOL6k5CJ6YEb/4VQfNZ4RudRjl2Vqw==" saltValue="0aQvCDvTUygiE2iWZz072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6:E66"/>
    <mergeCell ref="C61:E61"/>
    <mergeCell ref="C62:E62"/>
    <mergeCell ref="C63:E63"/>
    <mergeCell ref="C64:E64"/>
    <mergeCell ref="C65:E65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vMxgytTNg7+JmQhLDJVzj+10DcouJSiPsLRoWvLgdbjWLuFk0Pl4744aA7G+p+2HI1JESveU54L/+WTP28Iu9A==" saltValue="L8u4Koda13EPCzlkJuAMW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3FEBD-B584-44F2-AFBC-7BAAD9F06A09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95</v>
      </c>
      <c r="B1" s="199"/>
      <c r="C1" s="199"/>
      <c r="D1" s="199"/>
      <c r="E1" s="199"/>
      <c r="F1" s="199"/>
      <c r="G1" s="199"/>
      <c r="AG1" t="s">
        <v>96</v>
      </c>
    </row>
    <row r="2" spans="1:60" ht="24.95" customHeight="1" x14ac:dyDescent="0.2">
      <c r="A2" s="200" t="s">
        <v>7</v>
      </c>
      <c r="B2" s="48" t="s">
        <v>48</v>
      </c>
      <c r="C2" s="203" t="s">
        <v>49</v>
      </c>
      <c r="D2" s="201"/>
      <c r="E2" s="201"/>
      <c r="F2" s="201"/>
      <c r="G2" s="202"/>
      <c r="AG2" t="s">
        <v>97</v>
      </c>
    </row>
    <row r="3" spans="1:60" ht="24.95" customHeight="1" x14ac:dyDescent="0.2">
      <c r="A3" s="200" t="s">
        <v>8</v>
      </c>
      <c r="B3" s="48" t="s">
        <v>45</v>
      </c>
      <c r="C3" s="203" t="s">
        <v>44</v>
      </c>
      <c r="D3" s="201"/>
      <c r="E3" s="201"/>
      <c r="F3" s="201"/>
      <c r="G3" s="202"/>
      <c r="AC3" s="179" t="s">
        <v>97</v>
      </c>
      <c r="AG3" t="s">
        <v>98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99</v>
      </c>
    </row>
    <row r="5" spans="1:60" x14ac:dyDescent="0.2">
      <c r="D5" s="10"/>
    </row>
    <row r="6" spans="1:60" ht="38.25" x14ac:dyDescent="0.2">
      <c r="A6" s="210" t="s">
        <v>100</v>
      </c>
      <c r="B6" s="212" t="s">
        <v>101</v>
      </c>
      <c r="C6" s="212" t="s">
        <v>102</v>
      </c>
      <c r="D6" s="211" t="s">
        <v>103</v>
      </c>
      <c r="E6" s="210" t="s">
        <v>104</v>
      </c>
      <c r="F6" s="209" t="s">
        <v>105</v>
      </c>
      <c r="G6" s="210" t="s">
        <v>29</v>
      </c>
      <c r="H6" s="213" t="s">
        <v>30</v>
      </c>
      <c r="I6" s="213" t="s">
        <v>106</v>
      </c>
      <c r="J6" s="213" t="s">
        <v>31</v>
      </c>
      <c r="K6" s="213" t="s">
        <v>107</v>
      </c>
      <c r="L6" s="213" t="s">
        <v>108</v>
      </c>
      <c r="M6" s="213" t="s">
        <v>109</v>
      </c>
      <c r="N6" s="213" t="s">
        <v>110</v>
      </c>
      <c r="O6" s="213" t="s">
        <v>111</v>
      </c>
      <c r="P6" s="213" t="s">
        <v>112</v>
      </c>
      <c r="Q6" s="213" t="s">
        <v>113</v>
      </c>
      <c r="R6" s="213" t="s">
        <v>114</v>
      </c>
      <c r="S6" s="213" t="s">
        <v>115</v>
      </c>
      <c r="T6" s="213" t="s">
        <v>116</v>
      </c>
      <c r="U6" s="213" t="s">
        <v>117</v>
      </c>
      <c r="V6" s="213" t="s">
        <v>118</v>
      </c>
      <c r="W6" s="213" t="s">
        <v>119</v>
      </c>
      <c r="X6" s="213" t="s">
        <v>120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3" t="s">
        <v>121</v>
      </c>
      <c r="B8" s="234" t="s">
        <v>79</v>
      </c>
      <c r="C8" s="250" t="s">
        <v>80</v>
      </c>
      <c r="D8" s="235"/>
      <c r="E8" s="236"/>
      <c r="F8" s="237"/>
      <c r="G8" s="237">
        <f>SUMIF(AG9:AG20,"&lt;&gt;NOR",G9:G20)</f>
        <v>0</v>
      </c>
      <c r="H8" s="237"/>
      <c r="I8" s="237">
        <f>SUM(I9:I20)</f>
        <v>0</v>
      </c>
      <c r="J8" s="237"/>
      <c r="K8" s="237">
        <f>SUM(K9:K20)</f>
        <v>0</v>
      </c>
      <c r="L8" s="237"/>
      <c r="M8" s="237">
        <f>SUM(M9:M20)</f>
        <v>0</v>
      </c>
      <c r="N8" s="237"/>
      <c r="O8" s="237">
        <f>SUM(O9:O20)</f>
        <v>24.65</v>
      </c>
      <c r="P8" s="237"/>
      <c r="Q8" s="237">
        <f>SUM(Q9:Q20)</f>
        <v>0</v>
      </c>
      <c r="R8" s="237"/>
      <c r="S8" s="237"/>
      <c r="T8" s="238"/>
      <c r="U8" s="232"/>
      <c r="V8" s="232">
        <f>SUM(V9:V20)</f>
        <v>11.33</v>
      </c>
      <c r="W8" s="232"/>
      <c r="X8" s="232"/>
      <c r="AG8" t="s">
        <v>122</v>
      </c>
    </row>
    <row r="9" spans="1:60" outlineLevel="1" x14ac:dyDescent="0.2">
      <c r="A9" s="239">
        <v>1</v>
      </c>
      <c r="B9" s="240" t="s">
        <v>123</v>
      </c>
      <c r="C9" s="251" t="s">
        <v>124</v>
      </c>
      <c r="D9" s="241" t="s">
        <v>125</v>
      </c>
      <c r="E9" s="242">
        <v>11.736000000000001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4">
        <v>2.1</v>
      </c>
      <c r="O9" s="244">
        <f>ROUND(E9*N9,2)</f>
        <v>24.65</v>
      </c>
      <c r="P9" s="244">
        <v>0</v>
      </c>
      <c r="Q9" s="244">
        <f>ROUND(E9*P9,2)</f>
        <v>0</v>
      </c>
      <c r="R9" s="244" t="s">
        <v>126</v>
      </c>
      <c r="S9" s="244" t="s">
        <v>127</v>
      </c>
      <c r="T9" s="245" t="s">
        <v>128</v>
      </c>
      <c r="U9" s="223">
        <v>0.96499999999999997</v>
      </c>
      <c r="V9" s="223">
        <f>ROUND(E9*U9,2)</f>
        <v>11.33</v>
      </c>
      <c r="W9" s="223"/>
      <c r="X9" s="223" t="s">
        <v>129</v>
      </c>
      <c r="Y9" s="214"/>
      <c r="Z9" s="214"/>
      <c r="AA9" s="214"/>
      <c r="AB9" s="214"/>
      <c r="AC9" s="214"/>
      <c r="AD9" s="214"/>
      <c r="AE9" s="214"/>
      <c r="AF9" s="214"/>
      <c r="AG9" s="214" t="s">
        <v>130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2" t="s">
        <v>131</v>
      </c>
      <c r="D10" s="224"/>
      <c r="E10" s="225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132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3" t="s">
        <v>133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132</v>
      </c>
      <c r="AH11" s="214">
        <v>2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3" t="s">
        <v>134</v>
      </c>
      <c r="D12" s="224"/>
      <c r="E12" s="225">
        <v>34.299999999999997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132</v>
      </c>
      <c r="AH12" s="214">
        <v>2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3" t="s">
        <v>135</v>
      </c>
      <c r="D13" s="224"/>
      <c r="E13" s="225">
        <v>18.2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132</v>
      </c>
      <c r="AH13" s="214">
        <v>2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3" t="s">
        <v>136</v>
      </c>
      <c r="D14" s="224"/>
      <c r="E14" s="225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132</v>
      </c>
      <c r="AH14" s="214">
        <v>2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53" t="s">
        <v>137</v>
      </c>
      <c r="D15" s="224"/>
      <c r="E15" s="225">
        <v>3.68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132</v>
      </c>
      <c r="AH15" s="214">
        <v>2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3" t="s">
        <v>138</v>
      </c>
      <c r="D16" s="224"/>
      <c r="E16" s="225">
        <v>2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132</v>
      </c>
      <c r="AH16" s="214">
        <v>2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3" t="s">
        <v>139</v>
      </c>
      <c r="D17" s="224"/>
      <c r="E17" s="225">
        <v>0.5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132</v>
      </c>
      <c r="AH17" s="214">
        <v>2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4" t="s">
        <v>140</v>
      </c>
      <c r="D18" s="226"/>
      <c r="E18" s="227">
        <v>58.68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132</v>
      </c>
      <c r="AH18" s="214">
        <v>3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2" t="s">
        <v>141</v>
      </c>
      <c r="D19" s="224"/>
      <c r="E19" s="225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132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5" t="s">
        <v>142</v>
      </c>
      <c r="D20" s="228"/>
      <c r="E20" s="229">
        <v>11.736000000000001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132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33" t="s">
        <v>121</v>
      </c>
      <c r="B21" s="234" t="s">
        <v>81</v>
      </c>
      <c r="C21" s="250" t="s">
        <v>82</v>
      </c>
      <c r="D21" s="235"/>
      <c r="E21" s="236"/>
      <c r="F21" s="237"/>
      <c r="G21" s="237">
        <f>SUMIF(AG22:AG33,"&lt;&gt;NOR",G22:G33)</f>
        <v>0</v>
      </c>
      <c r="H21" s="237"/>
      <c r="I21" s="237">
        <f>SUM(I22:I33)</f>
        <v>0</v>
      </c>
      <c r="J21" s="237"/>
      <c r="K21" s="237">
        <f>SUM(K22:K33)</f>
        <v>0</v>
      </c>
      <c r="L21" s="237"/>
      <c r="M21" s="237">
        <f>SUM(M22:M33)</f>
        <v>0</v>
      </c>
      <c r="N21" s="237"/>
      <c r="O21" s="237">
        <f>SUM(O22:O33)</f>
        <v>16.54</v>
      </c>
      <c r="P21" s="237"/>
      <c r="Q21" s="237">
        <f>SUM(Q22:Q33)</f>
        <v>0</v>
      </c>
      <c r="R21" s="237"/>
      <c r="S21" s="237"/>
      <c r="T21" s="238"/>
      <c r="U21" s="232"/>
      <c r="V21" s="232">
        <f>SUM(V22:V33)</f>
        <v>22.77</v>
      </c>
      <c r="W21" s="232"/>
      <c r="X21" s="232"/>
      <c r="AG21" t="s">
        <v>122</v>
      </c>
    </row>
    <row r="22" spans="1:60" ht="22.5" outlineLevel="1" x14ac:dyDescent="0.2">
      <c r="A22" s="239">
        <v>2</v>
      </c>
      <c r="B22" s="240" t="s">
        <v>143</v>
      </c>
      <c r="C22" s="251" t="s">
        <v>144</v>
      </c>
      <c r="D22" s="241" t="s">
        <v>145</v>
      </c>
      <c r="E22" s="242">
        <v>58.68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4">
        <v>0.16847999999999999</v>
      </c>
      <c r="O22" s="244">
        <f>ROUND(E22*N22,2)</f>
        <v>9.89</v>
      </c>
      <c r="P22" s="244">
        <v>0</v>
      </c>
      <c r="Q22" s="244">
        <f>ROUND(E22*P22,2)</f>
        <v>0</v>
      </c>
      <c r="R22" s="244" t="s">
        <v>146</v>
      </c>
      <c r="S22" s="244" t="s">
        <v>127</v>
      </c>
      <c r="T22" s="245" t="s">
        <v>128</v>
      </c>
      <c r="U22" s="223">
        <v>0.38800000000000001</v>
      </c>
      <c r="V22" s="223">
        <f>ROUND(E22*U22,2)</f>
        <v>22.77</v>
      </c>
      <c r="W22" s="223"/>
      <c r="X22" s="223" t="s">
        <v>129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130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21"/>
      <c r="B23" s="222"/>
      <c r="C23" s="256" t="s">
        <v>147</v>
      </c>
      <c r="D23" s="247"/>
      <c r="E23" s="247"/>
      <c r="F23" s="247"/>
      <c r="G23" s="247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148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46" t="str">
        <f>C23</f>
        <v>komunikací pro pěší do velikosti dlaždic 0,25 m2 s provedením lože do tl. 30 mm, s vyplněním spár a se smetením přebytečného materiálu na vzdálenost do 3 m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55" t="s">
        <v>149</v>
      </c>
      <c r="D24" s="228"/>
      <c r="E24" s="229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132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5" t="s">
        <v>150</v>
      </c>
      <c r="D25" s="228"/>
      <c r="E25" s="229">
        <v>34.299999999999997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132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5" t="s">
        <v>151</v>
      </c>
      <c r="D26" s="228"/>
      <c r="E26" s="229">
        <v>18.2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132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5" t="s">
        <v>152</v>
      </c>
      <c r="D27" s="228"/>
      <c r="E27" s="229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132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5" t="s">
        <v>153</v>
      </c>
      <c r="D28" s="228"/>
      <c r="E28" s="229">
        <v>3.68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132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5" t="s">
        <v>154</v>
      </c>
      <c r="D29" s="228"/>
      <c r="E29" s="229">
        <v>2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132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5" t="s">
        <v>155</v>
      </c>
      <c r="D30" s="228"/>
      <c r="E30" s="229">
        <v>0.5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132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9">
        <v>3</v>
      </c>
      <c r="B31" s="240" t="s">
        <v>156</v>
      </c>
      <c r="C31" s="251" t="s">
        <v>157</v>
      </c>
      <c r="D31" s="241" t="s">
        <v>145</v>
      </c>
      <c r="E31" s="242">
        <v>61.613999999999997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4">
        <v>0.108</v>
      </c>
      <c r="O31" s="244">
        <f>ROUND(E31*N31,2)</f>
        <v>6.65</v>
      </c>
      <c r="P31" s="244">
        <v>0</v>
      </c>
      <c r="Q31" s="244">
        <f>ROUND(E31*P31,2)</f>
        <v>0</v>
      </c>
      <c r="R31" s="244" t="s">
        <v>158</v>
      </c>
      <c r="S31" s="244" t="s">
        <v>127</v>
      </c>
      <c r="T31" s="245" t="s">
        <v>128</v>
      </c>
      <c r="U31" s="223">
        <v>0</v>
      </c>
      <c r="V31" s="223">
        <f>ROUND(E31*U31,2)</f>
        <v>0</v>
      </c>
      <c r="W31" s="223"/>
      <c r="X31" s="223" t="s">
        <v>159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160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5" t="s">
        <v>161</v>
      </c>
      <c r="D32" s="228"/>
      <c r="E32" s="229">
        <v>58.68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132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7" t="s">
        <v>162</v>
      </c>
      <c r="D33" s="230"/>
      <c r="E33" s="231">
        <v>2.9340000000000002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132</v>
      </c>
      <c r="AH33" s="214">
        <v>4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">
      <c r="A34" s="233" t="s">
        <v>121</v>
      </c>
      <c r="B34" s="234" t="s">
        <v>83</v>
      </c>
      <c r="C34" s="250" t="s">
        <v>84</v>
      </c>
      <c r="D34" s="235"/>
      <c r="E34" s="236"/>
      <c r="F34" s="237"/>
      <c r="G34" s="237">
        <f>SUMIF(AG35:AG54,"&lt;&gt;NOR",G35:G54)</f>
        <v>0</v>
      </c>
      <c r="H34" s="237"/>
      <c r="I34" s="237">
        <f>SUM(I35:I54)</f>
        <v>0</v>
      </c>
      <c r="J34" s="237"/>
      <c r="K34" s="237">
        <f>SUM(K35:K54)</f>
        <v>0</v>
      </c>
      <c r="L34" s="237"/>
      <c r="M34" s="237">
        <f>SUM(M35:M54)</f>
        <v>0</v>
      </c>
      <c r="N34" s="237"/>
      <c r="O34" s="237">
        <f>SUM(O35:O54)</f>
        <v>23.4</v>
      </c>
      <c r="P34" s="237"/>
      <c r="Q34" s="237">
        <f>SUM(Q35:Q54)</f>
        <v>0</v>
      </c>
      <c r="R34" s="237"/>
      <c r="S34" s="237"/>
      <c r="T34" s="238"/>
      <c r="U34" s="232"/>
      <c r="V34" s="232">
        <f>SUM(V35:V54)</f>
        <v>41.69</v>
      </c>
      <c r="W34" s="232"/>
      <c r="X34" s="232"/>
      <c r="AG34" t="s">
        <v>122</v>
      </c>
    </row>
    <row r="35" spans="1:60" ht="22.5" outlineLevel="1" x14ac:dyDescent="0.2">
      <c r="A35" s="239">
        <v>4</v>
      </c>
      <c r="B35" s="240" t="s">
        <v>163</v>
      </c>
      <c r="C35" s="251" t="s">
        <v>164</v>
      </c>
      <c r="D35" s="241" t="s">
        <v>125</v>
      </c>
      <c r="E35" s="242">
        <v>13.293200000000001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4" t="s">
        <v>165</v>
      </c>
      <c r="S35" s="244" t="s">
        <v>127</v>
      </c>
      <c r="T35" s="245" t="s">
        <v>128</v>
      </c>
      <c r="U35" s="223">
        <v>1.8360000000000001</v>
      </c>
      <c r="V35" s="223">
        <f>ROUND(E35*U35,2)</f>
        <v>24.41</v>
      </c>
      <c r="W35" s="223"/>
      <c r="X35" s="223" t="s">
        <v>129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130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6" t="s">
        <v>166</v>
      </c>
      <c r="D36" s="247"/>
      <c r="E36" s="247"/>
      <c r="F36" s="247"/>
      <c r="G36" s="247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148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46" t="str">
        <f>C36</f>
        <v>pod mazaniny a dlažby, popř. na plochých střechách, vodorovný nebo ve spádu, s udusáním a urovnáním povrchu,</v>
      </c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5" t="s">
        <v>167</v>
      </c>
      <c r="D37" s="228"/>
      <c r="E37" s="229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132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5" t="s">
        <v>168</v>
      </c>
      <c r="D38" s="228"/>
      <c r="E38" s="229">
        <v>3.24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132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5" t="s">
        <v>169</v>
      </c>
      <c r="D39" s="228"/>
      <c r="E39" s="229">
        <v>2.4192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132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5" t="s">
        <v>149</v>
      </c>
      <c r="D40" s="228"/>
      <c r="E40" s="229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132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5" t="s">
        <v>170</v>
      </c>
      <c r="D41" s="228"/>
      <c r="E41" s="229">
        <v>7.0979999999999999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132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5" t="s">
        <v>152</v>
      </c>
      <c r="D42" s="228"/>
      <c r="E42" s="229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132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5" t="s">
        <v>171</v>
      </c>
      <c r="D43" s="228"/>
      <c r="E43" s="229">
        <v>0.53600000000000003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132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9">
        <v>5</v>
      </c>
      <c r="B44" s="240" t="s">
        <v>172</v>
      </c>
      <c r="C44" s="251" t="s">
        <v>173</v>
      </c>
      <c r="D44" s="241" t="s">
        <v>145</v>
      </c>
      <c r="E44" s="242">
        <v>132.93199999999999</v>
      </c>
      <c r="F44" s="243"/>
      <c r="G44" s="244">
        <f>ROUND(E44*F44,2)</f>
        <v>0</v>
      </c>
      <c r="H44" s="243"/>
      <c r="I44" s="244">
        <f>ROUND(E44*H44,2)</f>
        <v>0</v>
      </c>
      <c r="J44" s="243"/>
      <c r="K44" s="244">
        <f>ROUND(E44*J44,2)</f>
        <v>0</v>
      </c>
      <c r="L44" s="244">
        <v>21</v>
      </c>
      <c r="M44" s="244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4" t="s">
        <v>165</v>
      </c>
      <c r="S44" s="244" t="s">
        <v>127</v>
      </c>
      <c r="T44" s="245" t="s">
        <v>128</v>
      </c>
      <c r="U44" s="223">
        <v>0.13</v>
      </c>
      <c r="V44" s="223">
        <f>ROUND(E44*U44,2)</f>
        <v>17.28</v>
      </c>
      <c r="W44" s="223"/>
      <c r="X44" s="223" t="s">
        <v>129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130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5" t="s">
        <v>167</v>
      </c>
      <c r="D45" s="228"/>
      <c r="E45" s="229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132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5" t="s">
        <v>174</v>
      </c>
      <c r="D46" s="228"/>
      <c r="E46" s="229">
        <v>32.4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132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5" t="s">
        <v>175</v>
      </c>
      <c r="D47" s="228"/>
      <c r="E47" s="229">
        <v>24.192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132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5" t="s">
        <v>149</v>
      </c>
      <c r="D48" s="228"/>
      <c r="E48" s="229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132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5" t="s">
        <v>176</v>
      </c>
      <c r="D49" s="228"/>
      <c r="E49" s="229">
        <v>70.98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132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5" t="s">
        <v>152</v>
      </c>
      <c r="D50" s="228"/>
      <c r="E50" s="229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132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5" t="s">
        <v>177</v>
      </c>
      <c r="D51" s="228"/>
      <c r="E51" s="229">
        <v>5.36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132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9">
        <v>6</v>
      </c>
      <c r="B52" s="240" t="s">
        <v>178</v>
      </c>
      <c r="C52" s="251" t="s">
        <v>179</v>
      </c>
      <c r="D52" s="241" t="s">
        <v>180</v>
      </c>
      <c r="E52" s="242">
        <v>14622.52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4">
        <v>1.6000000000000001E-3</v>
      </c>
      <c r="O52" s="244">
        <f>ROUND(E52*N52,2)</f>
        <v>23.4</v>
      </c>
      <c r="P52" s="244">
        <v>0</v>
      </c>
      <c r="Q52" s="244">
        <f>ROUND(E52*P52,2)</f>
        <v>0</v>
      </c>
      <c r="R52" s="244" t="s">
        <v>158</v>
      </c>
      <c r="S52" s="244" t="s">
        <v>127</v>
      </c>
      <c r="T52" s="245" t="s">
        <v>128</v>
      </c>
      <c r="U52" s="223">
        <v>0</v>
      </c>
      <c r="V52" s="223">
        <f>ROUND(E52*U52,2)</f>
        <v>0</v>
      </c>
      <c r="W52" s="223"/>
      <c r="X52" s="223" t="s">
        <v>159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160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5" t="s">
        <v>181</v>
      </c>
      <c r="D53" s="228"/>
      <c r="E53" s="229">
        <v>13293.2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132</v>
      </c>
      <c r="AH53" s="214">
        <v>5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7" t="s">
        <v>182</v>
      </c>
      <c r="D54" s="230"/>
      <c r="E54" s="231">
        <v>1329.32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132</v>
      </c>
      <c r="AH54" s="214">
        <v>4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33" t="s">
        <v>121</v>
      </c>
      <c r="B55" s="234" t="s">
        <v>85</v>
      </c>
      <c r="C55" s="250" t="s">
        <v>86</v>
      </c>
      <c r="D55" s="235"/>
      <c r="E55" s="236"/>
      <c r="F55" s="237"/>
      <c r="G55" s="237">
        <f>SUMIF(AG56:AG60,"&lt;&gt;NOR",G56:G60)</f>
        <v>0</v>
      </c>
      <c r="H55" s="237"/>
      <c r="I55" s="237">
        <f>SUM(I56:I60)</f>
        <v>0</v>
      </c>
      <c r="J55" s="237"/>
      <c r="K55" s="237">
        <f>SUM(K56:K60)</f>
        <v>0</v>
      </c>
      <c r="L55" s="237"/>
      <c r="M55" s="237">
        <f>SUM(M56:M60)</f>
        <v>0</v>
      </c>
      <c r="N55" s="237"/>
      <c r="O55" s="237">
        <f>SUM(O56:O60)</f>
        <v>0</v>
      </c>
      <c r="P55" s="237"/>
      <c r="Q55" s="237">
        <f>SUM(Q56:Q60)</f>
        <v>0</v>
      </c>
      <c r="R55" s="237"/>
      <c r="S55" s="237"/>
      <c r="T55" s="238"/>
      <c r="U55" s="232"/>
      <c r="V55" s="232">
        <f>SUM(V56:V60)</f>
        <v>25.19</v>
      </c>
      <c r="W55" s="232"/>
      <c r="X55" s="232"/>
      <c r="AG55" t="s">
        <v>122</v>
      </c>
    </row>
    <row r="56" spans="1:60" outlineLevel="1" x14ac:dyDescent="0.2">
      <c r="A56" s="239">
        <v>7</v>
      </c>
      <c r="B56" s="240" t="s">
        <v>183</v>
      </c>
      <c r="C56" s="251" t="s">
        <v>184</v>
      </c>
      <c r="D56" s="241" t="s">
        <v>185</v>
      </c>
      <c r="E56" s="242">
        <v>64.582350000000005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4">
        <v>0</v>
      </c>
      <c r="O56" s="244">
        <f>ROUND(E56*N56,2)</f>
        <v>0</v>
      </c>
      <c r="P56" s="244">
        <v>0</v>
      </c>
      <c r="Q56" s="244">
        <f>ROUND(E56*P56,2)</f>
        <v>0</v>
      </c>
      <c r="R56" s="244" t="s">
        <v>146</v>
      </c>
      <c r="S56" s="244" t="s">
        <v>127</v>
      </c>
      <c r="T56" s="245" t="s">
        <v>128</v>
      </c>
      <c r="U56" s="223">
        <v>0.39</v>
      </c>
      <c r="V56" s="223">
        <f>ROUND(E56*U56,2)</f>
        <v>25.19</v>
      </c>
      <c r="W56" s="223"/>
      <c r="X56" s="223" t="s">
        <v>186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187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6" t="s">
        <v>188</v>
      </c>
      <c r="D57" s="247"/>
      <c r="E57" s="247"/>
      <c r="F57" s="247"/>
      <c r="G57" s="247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148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55" t="s">
        <v>189</v>
      </c>
      <c r="D58" s="228"/>
      <c r="E58" s="229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132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5" t="s">
        <v>190</v>
      </c>
      <c r="D59" s="228"/>
      <c r="E59" s="229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132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5" t="s">
        <v>191</v>
      </c>
      <c r="D60" s="228"/>
      <c r="E60" s="229">
        <v>64.582350000000005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132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33" t="s">
        <v>121</v>
      </c>
      <c r="B61" s="234" t="s">
        <v>87</v>
      </c>
      <c r="C61" s="250" t="s">
        <v>88</v>
      </c>
      <c r="D61" s="235"/>
      <c r="E61" s="236"/>
      <c r="F61" s="237"/>
      <c r="G61" s="237">
        <f>SUMIF(AG62:AG81,"&lt;&gt;NOR",G62:G81)</f>
        <v>0</v>
      </c>
      <c r="H61" s="237"/>
      <c r="I61" s="237">
        <f>SUM(I62:I81)</f>
        <v>0</v>
      </c>
      <c r="J61" s="237"/>
      <c r="K61" s="237">
        <f>SUM(K62:K81)</f>
        <v>0</v>
      </c>
      <c r="L61" s="237"/>
      <c r="M61" s="237">
        <f>SUM(M62:M81)</f>
        <v>0</v>
      </c>
      <c r="N61" s="237"/>
      <c r="O61" s="237">
        <f>SUM(O62:O81)</f>
        <v>2.3199999999999998</v>
      </c>
      <c r="P61" s="237"/>
      <c r="Q61" s="237">
        <f>SUM(Q62:Q81)</f>
        <v>0</v>
      </c>
      <c r="R61" s="237"/>
      <c r="S61" s="237"/>
      <c r="T61" s="238"/>
      <c r="U61" s="232"/>
      <c r="V61" s="232">
        <f>SUM(V62:V81)</f>
        <v>215.42</v>
      </c>
      <c r="W61" s="232"/>
      <c r="X61" s="232"/>
      <c r="AG61" t="s">
        <v>122</v>
      </c>
    </row>
    <row r="62" spans="1:60" outlineLevel="1" x14ac:dyDescent="0.2">
      <c r="A62" s="239">
        <v>8</v>
      </c>
      <c r="B62" s="240" t="s">
        <v>192</v>
      </c>
      <c r="C62" s="251" t="s">
        <v>193</v>
      </c>
      <c r="D62" s="241" t="s">
        <v>145</v>
      </c>
      <c r="E62" s="242">
        <v>159.2432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4">
        <v>2.5000000000000001E-4</v>
      </c>
      <c r="O62" s="244">
        <f>ROUND(E62*N62,2)</f>
        <v>0.04</v>
      </c>
      <c r="P62" s="244">
        <v>0</v>
      </c>
      <c r="Q62" s="244">
        <f>ROUND(E62*P62,2)</f>
        <v>0</v>
      </c>
      <c r="R62" s="244" t="s">
        <v>194</v>
      </c>
      <c r="S62" s="244" t="s">
        <v>127</v>
      </c>
      <c r="T62" s="245" t="s">
        <v>128</v>
      </c>
      <c r="U62" s="223">
        <v>1.32</v>
      </c>
      <c r="V62" s="223">
        <f>ROUND(E62*U62,2)</f>
        <v>210.2</v>
      </c>
      <c r="W62" s="223"/>
      <c r="X62" s="223" t="s">
        <v>129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130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21"/>
      <c r="B63" s="222"/>
      <c r="C63" s="258" t="s">
        <v>195</v>
      </c>
      <c r="D63" s="248"/>
      <c r="E63" s="248"/>
      <c r="F63" s="248"/>
      <c r="G63" s="248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196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46" t="str">
        <f>C63</f>
        <v>včetně položení podkladního roštu do štěrkového lože, nebo na rovný pevný povrch, položení palubek a upevnění nerezovými šrouby skrytým spojem. Bez povrchové úpravy nátěrem.</v>
      </c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5" t="s">
        <v>167</v>
      </c>
      <c r="D64" s="228"/>
      <c r="E64" s="229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132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5" t="s">
        <v>197</v>
      </c>
      <c r="D65" s="228"/>
      <c r="E65" s="229">
        <v>37.799999999999997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132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5" t="s">
        <v>198</v>
      </c>
      <c r="D66" s="228"/>
      <c r="E66" s="229">
        <v>28.224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132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5" t="s">
        <v>149</v>
      </c>
      <c r="D67" s="228"/>
      <c r="E67" s="229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132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5" t="s">
        <v>199</v>
      </c>
      <c r="D68" s="228"/>
      <c r="E68" s="229">
        <v>84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132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5" t="s">
        <v>152</v>
      </c>
      <c r="D69" s="228"/>
      <c r="E69" s="229"/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132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5" t="s">
        <v>200</v>
      </c>
      <c r="D70" s="228"/>
      <c r="E70" s="229">
        <v>9.2192000000000007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132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9">
        <v>9</v>
      </c>
      <c r="B71" s="240" t="s">
        <v>201</v>
      </c>
      <c r="C71" s="251" t="s">
        <v>202</v>
      </c>
      <c r="D71" s="241" t="s">
        <v>203</v>
      </c>
      <c r="E71" s="242">
        <v>76.48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4">
        <v>0</v>
      </c>
      <c r="O71" s="244">
        <f>ROUND(E71*N71,2)</f>
        <v>0</v>
      </c>
      <c r="P71" s="244">
        <v>0</v>
      </c>
      <c r="Q71" s="244">
        <f>ROUND(E71*P71,2)</f>
        <v>0</v>
      </c>
      <c r="R71" s="244"/>
      <c r="S71" s="244" t="s">
        <v>204</v>
      </c>
      <c r="T71" s="245" t="s">
        <v>128</v>
      </c>
      <c r="U71" s="223">
        <v>0</v>
      </c>
      <c r="V71" s="223">
        <f>ROUND(E71*U71,2)</f>
        <v>0</v>
      </c>
      <c r="W71" s="223"/>
      <c r="X71" s="223" t="s">
        <v>129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130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55" t="s">
        <v>152</v>
      </c>
      <c r="D72" s="228"/>
      <c r="E72" s="229"/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132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5" t="s">
        <v>205</v>
      </c>
      <c r="D73" s="228"/>
      <c r="E73" s="229">
        <v>76.48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132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39">
        <v>10</v>
      </c>
      <c r="B74" s="240" t="s">
        <v>206</v>
      </c>
      <c r="C74" s="251" t="s">
        <v>207</v>
      </c>
      <c r="D74" s="241" t="s">
        <v>145</v>
      </c>
      <c r="E74" s="242">
        <v>175.16752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4">
        <v>1.2999999999999999E-2</v>
      </c>
      <c r="O74" s="244">
        <f>ROUND(E74*N74,2)</f>
        <v>2.2799999999999998</v>
      </c>
      <c r="P74" s="244">
        <v>0</v>
      </c>
      <c r="Q74" s="244">
        <f>ROUND(E74*P74,2)</f>
        <v>0</v>
      </c>
      <c r="R74" s="244" t="s">
        <v>158</v>
      </c>
      <c r="S74" s="244" t="s">
        <v>127</v>
      </c>
      <c r="T74" s="245" t="s">
        <v>128</v>
      </c>
      <c r="U74" s="223">
        <v>0</v>
      </c>
      <c r="V74" s="223">
        <f>ROUND(E74*U74,2)</f>
        <v>0</v>
      </c>
      <c r="W74" s="223"/>
      <c r="X74" s="223" t="s">
        <v>159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160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5" t="s">
        <v>208</v>
      </c>
      <c r="D75" s="228"/>
      <c r="E75" s="229">
        <v>159.2432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132</v>
      </c>
      <c r="AH75" s="214">
        <v>5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7" t="s">
        <v>182</v>
      </c>
      <c r="D76" s="230"/>
      <c r="E76" s="231">
        <v>15.92432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132</v>
      </c>
      <c r="AH76" s="214">
        <v>4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9">
        <v>11</v>
      </c>
      <c r="B77" s="240" t="s">
        <v>209</v>
      </c>
      <c r="C77" s="251" t="s">
        <v>210</v>
      </c>
      <c r="D77" s="241" t="s">
        <v>185</v>
      </c>
      <c r="E77" s="242">
        <v>2.3169900000000001</v>
      </c>
      <c r="F77" s="243"/>
      <c r="G77" s="244">
        <f>ROUND(E77*F77,2)</f>
        <v>0</v>
      </c>
      <c r="H77" s="243"/>
      <c r="I77" s="244">
        <f>ROUND(E77*H77,2)</f>
        <v>0</v>
      </c>
      <c r="J77" s="243"/>
      <c r="K77" s="244">
        <f>ROUND(E77*J77,2)</f>
        <v>0</v>
      </c>
      <c r="L77" s="244">
        <v>21</v>
      </c>
      <c r="M77" s="244">
        <f>G77*(1+L77/100)</f>
        <v>0</v>
      </c>
      <c r="N77" s="244">
        <v>0</v>
      </c>
      <c r="O77" s="244">
        <f>ROUND(E77*N77,2)</f>
        <v>0</v>
      </c>
      <c r="P77" s="244">
        <v>0</v>
      </c>
      <c r="Q77" s="244">
        <f>ROUND(E77*P77,2)</f>
        <v>0</v>
      </c>
      <c r="R77" s="244" t="s">
        <v>194</v>
      </c>
      <c r="S77" s="244" t="s">
        <v>127</v>
      </c>
      <c r="T77" s="245" t="s">
        <v>128</v>
      </c>
      <c r="U77" s="223">
        <v>2.2549999999999999</v>
      </c>
      <c r="V77" s="223">
        <f>ROUND(E77*U77,2)</f>
        <v>5.22</v>
      </c>
      <c r="W77" s="223"/>
      <c r="X77" s="223" t="s">
        <v>186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187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6" t="s">
        <v>211</v>
      </c>
      <c r="D78" s="247"/>
      <c r="E78" s="247"/>
      <c r="F78" s="247"/>
      <c r="G78" s="247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148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5" t="s">
        <v>189</v>
      </c>
      <c r="D79" s="228"/>
      <c r="E79" s="229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132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5" t="s">
        <v>212</v>
      </c>
      <c r="D80" s="228"/>
      <c r="E80" s="229"/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132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5" t="s">
        <v>213</v>
      </c>
      <c r="D81" s="228"/>
      <c r="E81" s="229">
        <v>2.3169900000000001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132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33" t="s">
        <v>121</v>
      </c>
      <c r="B82" s="234" t="s">
        <v>89</v>
      </c>
      <c r="C82" s="250" t="s">
        <v>90</v>
      </c>
      <c r="D82" s="235"/>
      <c r="E82" s="236"/>
      <c r="F82" s="237"/>
      <c r="G82" s="237">
        <f>SUMIF(AG83:AG125,"&lt;&gt;NOR",G83:G125)</f>
        <v>0</v>
      </c>
      <c r="H82" s="237"/>
      <c r="I82" s="237">
        <f>SUM(I83:I125)</f>
        <v>0</v>
      </c>
      <c r="J82" s="237"/>
      <c r="K82" s="237">
        <f>SUM(K83:K125)</f>
        <v>0</v>
      </c>
      <c r="L82" s="237"/>
      <c r="M82" s="237">
        <f>SUM(M83:M125)</f>
        <v>0</v>
      </c>
      <c r="N82" s="237"/>
      <c r="O82" s="237">
        <f>SUM(O83:O125)</f>
        <v>2.7199999999999998</v>
      </c>
      <c r="P82" s="237"/>
      <c r="Q82" s="237">
        <f>SUM(Q83:Q125)</f>
        <v>0</v>
      </c>
      <c r="R82" s="237"/>
      <c r="S82" s="237"/>
      <c r="T82" s="238"/>
      <c r="U82" s="232"/>
      <c r="V82" s="232">
        <f>SUM(V83:V125)</f>
        <v>236.07</v>
      </c>
      <c r="W82" s="232"/>
      <c r="X82" s="232"/>
      <c r="AG82" t="s">
        <v>122</v>
      </c>
    </row>
    <row r="83" spans="1:60" outlineLevel="1" x14ac:dyDescent="0.2">
      <c r="A83" s="239">
        <v>12</v>
      </c>
      <c r="B83" s="240" t="s">
        <v>214</v>
      </c>
      <c r="C83" s="251" t="s">
        <v>215</v>
      </c>
      <c r="D83" s="241" t="s">
        <v>216</v>
      </c>
      <c r="E83" s="242">
        <v>2270.11</v>
      </c>
      <c r="F83" s="243"/>
      <c r="G83" s="244">
        <f>ROUND(E83*F83,2)</f>
        <v>0</v>
      </c>
      <c r="H83" s="243"/>
      <c r="I83" s="244">
        <f>ROUND(E83*H83,2)</f>
        <v>0</v>
      </c>
      <c r="J83" s="243"/>
      <c r="K83" s="244">
        <f>ROUND(E83*J83,2)</f>
        <v>0</v>
      </c>
      <c r="L83" s="244">
        <v>21</v>
      </c>
      <c r="M83" s="244">
        <f>G83*(1+L83/100)</f>
        <v>0</v>
      </c>
      <c r="N83" s="244">
        <v>5.0000000000000002E-5</v>
      </c>
      <c r="O83" s="244">
        <f>ROUND(E83*N83,2)</f>
        <v>0.11</v>
      </c>
      <c r="P83" s="244">
        <v>0</v>
      </c>
      <c r="Q83" s="244">
        <f>ROUND(E83*P83,2)</f>
        <v>0</v>
      </c>
      <c r="R83" s="244" t="s">
        <v>217</v>
      </c>
      <c r="S83" s="244" t="s">
        <v>127</v>
      </c>
      <c r="T83" s="245" t="s">
        <v>128</v>
      </c>
      <c r="U83" s="223">
        <v>0.1</v>
      </c>
      <c r="V83" s="223">
        <f>ROUND(E83*U83,2)</f>
        <v>227.01</v>
      </c>
      <c r="W83" s="223"/>
      <c r="X83" s="223" t="s">
        <v>129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130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5" t="s">
        <v>167</v>
      </c>
      <c r="D84" s="228"/>
      <c r="E84" s="229"/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132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5" t="s">
        <v>218</v>
      </c>
      <c r="D85" s="228"/>
      <c r="E85" s="229">
        <v>465.07440000000003</v>
      </c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132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5" t="s">
        <v>219</v>
      </c>
      <c r="D86" s="228"/>
      <c r="E86" s="229">
        <v>20.193999999999999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132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55" t="s">
        <v>220</v>
      </c>
      <c r="D87" s="228"/>
      <c r="E87" s="229">
        <v>356.67360000000002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132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5" t="s">
        <v>221</v>
      </c>
      <c r="D88" s="228"/>
      <c r="E88" s="229">
        <v>15.804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132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55" t="s">
        <v>149</v>
      </c>
      <c r="D89" s="228"/>
      <c r="E89" s="229"/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132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5" t="s">
        <v>222</v>
      </c>
      <c r="D90" s="228"/>
      <c r="E90" s="229">
        <v>1155.9744000000001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132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5" t="s">
        <v>223</v>
      </c>
      <c r="D91" s="228"/>
      <c r="E91" s="229">
        <v>110.628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132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5" t="s">
        <v>152</v>
      </c>
      <c r="D92" s="228"/>
      <c r="E92" s="229"/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132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55" t="s">
        <v>224</v>
      </c>
      <c r="D93" s="228"/>
      <c r="E93" s="229">
        <v>114.1536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132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5" t="s">
        <v>225</v>
      </c>
      <c r="D94" s="228"/>
      <c r="E94" s="229">
        <v>31.608000000000001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132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9">
        <v>13</v>
      </c>
      <c r="B95" s="240" t="s">
        <v>226</v>
      </c>
      <c r="C95" s="251" t="s">
        <v>227</v>
      </c>
      <c r="D95" s="241" t="s">
        <v>216</v>
      </c>
      <c r="E95" s="242">
        <v>2270.11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21</v>
      </c>
      <c r="M95" s="244">
        <f>G95*(1+L95/100)</f>
        <v>0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4"/>
      <c r="S95" s="244" t="s">
        <v>204</v>
      </c>
      <c r="T95" s="245" t="s">
        <v>128</v>
      </c>
      <c r="U95" s="223">
        <v>0</v>
      </c>
      <c r="V95" s="223">
        <f>ROUND(E95*U95,2)</f>
        <v>0</v>
      </c>
      <c r="W95" s="223"/>
      <c r="X95" s="223" t="s">
        <v>129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130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5" t="s">
        <v>228</v>
      </c>
      <c r="D96" s="228"/>
      <c r="E96" s="229">
        <v>2270.11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132</v>
      </c>
      <c r="AH96" s="214">
        <v>5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39">
        <v>14</v>
      </c>
      <c r="B97" s="240" t="s">
        <v>229</v>
      </c>
      <c r="C97" s="251" t="s">
        <v>230</v>
      </c>
      <c r="D97" s="241" t="s">
        <v>185</v>
      </c>
      <c r="E97" s="242">
        <v>0.19606000000000001</v>
      </c>
      <c r="F97" s="243"/>
      <c r="G97" s="244">
        <f>ROUND(E97*F97,2)</f>
        <v>0</v>
      </c>
      <c r="H97" s="243"/>
      <c r="I97" s="244">
        <f>ROUND(E97*H97,2)</f>
        <v>0</v>
      </c>
      <c r="J97" s="243"/>
      <c r="K97" s="244">
        <f>ROUND(E97*J97,2)</f>
        <v>0</v>
      </c>
      <c r="L97" s="244">
        <v>21</v>
      </c>
      <c r="M97" s="244">
        <f>G97*(1+L97/100)</f>
        <v>0</v>
      </c>
      <c r="N97" s="244">
        <v>1</v>
      </c>
      <c r="O97" s="244">
        <f>ROUND(E97*N97,2)</f>
        <v>0.2</v>
      </c>
      <c r="P97" s="244">
        <v>0</v>
      </c>
      <c r="Q97" s="244">
        <f>ROUND(E97*P97,2)</f>
        <v>0</v>
      </c>
      <c r="R97" s="244" t="s">
        <v>158</v>
      </c>
      <c r="S97" s="244" t="s">
        <v>127</v>
      </c>
      <c r="T97" s="245" t="s">
        <v>128</v>
      </c>
      <c r="U97" s="223">
        <v>0</v>
      </c>
      <c r="V97" s="223">
        <f>ROUND(E97*U97,2)</f>
        <v>0</v>
      </c>
      <c r="W97" s="223"/>
      <c r="X97" s="223" t="s">
        <v>159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160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5" t="s">
        <v>167</v>
      </c>
      <c r="D98" s="228"/>
      <c r="E98" s="229"/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132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5" t="s">
        <v>231</v>
      </c>
      <c r="D99" s="228"/>
      <c r="E99" s="229"/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132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5" t="s">
        <v>232</v>
      </c>
      <c r="D100" s="228"/>
      <c r="E100" s="229">
        <v>2.019E-2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132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5" t="s">
        <v>233</v>
      </c>
      <c r="D101" s="228"/>
      <c r="E101" s="229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132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5" t="s">
        <v>234</v>
      </c>
      <c r="D102" s="228"/>
      <c r="E102" s="229">
        <v>1.5800000000000002E-2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132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5" t="s">
        <v>149</v>
      </c>
      <c r="D103" s="228"/>
      <c r="E103" s="229"/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132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5" t="s">
        <v>235</v>
      </c>
      <c r="D104" s="228"/>
      <c r="E104" s="229"/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132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5" t="s">
        <v>236</v>
      </c>
      <c r="D105" s="228"/>
      <c r="E105" s="229">
        <v>0.11063000000000001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132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5" t="s">
        <v>152</v>
      </c>
      <c r="D106" s="228"/>
      <c r="E106" s="229"/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132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5" t="s">
        <v>237</v>
      </c>
      <c r="D107" s="228"/>
      <c r="E107" s="229"/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132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55" t="s">
        <v>238</v>
      </c>
      <c r="D108" s="228"/>
      <c r="E108" s="229">
        <v>3.1609999999999999E-2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132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7" t="s">
        <v>182</v>
      </c>
      <c r="D109" s="230"/>
      <c r="E109" s="231">
        <v>1.7819999999999999E-2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132</v>
      </c>
      <c r="AH109" s="214">
        <v>4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39">
        <v>15</v>
      </c>
      <c r="B110" s="240" t="s">
        <v>239</v>
      </c>
      <c r="C110" s="251" t="s">
        <v>240</v>
      </c>
      <c r="D110" s="241" t="s">
        <v>185</v>
      </c>
      <c r="E110" s="242">
        <v>2.3010600000000001</v>
      </c>
      <c r="F110" s="243"/>
      <c r="G110" s="244">
        <f>ROUND(E110*F110,2)</f>
        <v>0</v>
      </c>
      <c r="H110" s="243"/>
      <c r="I110" s="244">
        <f>ROUND(E110*H110,2)</f>
        <v>0</v>
      </c>
      <c r="J110" s="243"/>
      <c r="K110" s="244">
        <f>ROUND(E110*J110,2)</f>
        <v>0</v>
      </c>
      <c r="L110" s="244">
        <v>21</v>
      </c>
      <c r="M110" s="244">
        <f>G110*(1+L110/100)</f>
        <v>0</v>
      </c>
      <c r="N110" s="244">
        <v>1</v>
      </c>
      <c r="O110" s="244">
        <f>ROUND(E110*N110,2)</f>
        <v>2.2999999999999998</v>
      </c>
      <c r="P110" s="244">
        <v>0</v>
      </c>
      <c r="Q110" s="244">
        <f>ROUND(E110*P110,2)</f>
        <v>0</v>
      </c>
      <c r="R110" s="244" t="s">
        <v>158</v>
      </c>
      <c r="S110" s="244" t="s">
        <v>127</v>
      </c>
      <c r="T110" s="245" t="s">
        <v>128</v>
      </c>
      <c r="U110" s="223">
        <v>0</v>
      </c>
      <c r="V110" s="223">
        <f>ROUND(E110*U110,2)</f>
        <v>0</v>
      </c>
      <c r="W110" s="223"/>
      <c r="X110" s="223" t="s">
        <v>159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160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5" t="s">
        <v>167</v>
      </c>
      <c r="D111" s="228"/>
      <c r="E111" s="229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132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5" t="s">
        <v>241</v>
      </c>
      <c r="D112" s="228"/>
      <c r="E112" s="229">
        <v>0.46506999999999998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132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5" t="s">
        <v>242</v>
      </c>
      <c r="D113" s="228"/>
      <c r="E113" s="229">
        <v>0.35666999999999999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132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5" t="s">
        <v>149</v>
      </c>
      <c r="D114" s="228"/>
      <c r="E114" s="229"/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132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5" t="s">
        <v>243</v>
      </c>
      <c r="D115" s="228"/>
      <c r="E115" s="229">
        <v>1.1559699999999999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132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5" t="s">
        <v>152</v>
      </c>
      <c r="D116" s="228"/>
      <c r="E116" s="229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132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5" t="s">
        <v>244</v>
      </c>
      <c r="D117" s="228"/>
      <c r="E117" s="229">
        <v>0.11415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132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7" t="s">
        <v>182</v>
      </c>
      <c r="D118" s="230"/>
      <c r="E118" s="231">
        <v>0.20918999999999999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132</v>
      </c>
      <c r="AH118" s="214">
        <v>4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9">
        <v>16</v>
      </c>
      <c r="B119" s="240" t="s">
        <v>245</v>
      </c>
      <c r="C119" s="251" t="s">
        <v>246</v>
      </c>
      <c r="D119" s="241" t="s">
        <v>216</v>
      </c>
      <c r="E119" s="242">
        <v>113.5055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4">
        <f>ROUND(E119*J119,2)</f>
        <v>0</v>
      </c>
      <c r="L119" s="244">
        <v>21</v>
      </c>
      <c r="M119" s="244">
        <f>G119*(1+L119/100)</f>
        <v>0</v>
      </c>
      <c r="N119" s="244">
        <v>1E-3</v>
      </c>
      <c r="O119" s="244">
        <f>ROUND(E119*N119,2)</f>
        <v>0.11</v>
      </c>
      <c r="P119" s="244">
        <v>0</v>
      </c>
      <c r="Q119" s="244">
        <f>ROUND(E119*P119,2)</f>
        <v>0</v>
      </c>
      <c r="R119" s="244" t="s">
        <v>158</v>
      </c>
      <c r="S119" s="244" t="s">
        <v>127</v>
      </c>
      <c r="T119" s="245" t="s">
        <v>128</v>
      </c>
      <c r="U119" s="223">
        <v>0</v>
      </c>
      <c r="V119" s="223">
        <f>ROUND(E119*U119,2)</f>
        <v>0</v>
      </c>
      <c r="W119" s="223"/>
      <c r="X119" s="223" t="s">
        <v>159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160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5" t="s">
        <v>247</v>
      </c>
      <c r="D120" s="228"/>
      <c r="E120" s="229">
        <v>113.5055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132</v>
      </c>
      <c r="AH120" s="214">
        <v>5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9">
        <v>17</v>
      </c>
      <c r="B121" s="240" t="s">
        <v>248</v>
      </c>
      <c r="C121" s="251" t="s">
        <v>249</v>
      </c>
      <c r="D121" s="241" t="s">
        <v>185</v>
      </c>
      <c r="E121" s="242">
        <v>2.7241300000000002</v>
      </c>
      <c r="F121" s="243"/>
      <c r="G121" s="244">
        <f>ROUND(E121*F121,2)</f>
        <v>0</v>
      </c>
      <c r="H121" s="243"/>
      <c r="I121" s="244">
        <f>ROUND(E121*H121,2)</f>
        <v>0</v>
      </c>
      <c r="J121" s="243"/>
      <c r="K121" s="244">
        <f>ROUND(E121*J121,2)</f>
        <v>0</v>
      </c>
      <c r="L121" s="244">
        <v>21</v>
      </c>
      <c r="M121" s="244">
        <f>G121*(1+L121/100)</f>
        <v>0</v>
      </c>
      <c r="N121" s="244">
        <v>0</v>
      </c>
      <c r="O121" s="244">
        <f>ROUND(E121*N121,2)</f>
        <v>0</v>
      </c>
      <c r="P121" s="244">
        <v>0</v>
      </c>
      <c r="Q121" s="244">
        <f>ROUND(E121*P121,2)</f>
        <v>0</v>
      </c>
      <c r="R121" s="244" t="s">
        <v>217</v>
      </c>
      <c r="S121" s="244" t="s">
        <v>127</v>
      </c>
      <c r="T121" s="245" t="s">
        <v>128</v>
      </c>
      <c r="U121" s="223">
        <v>3.327</v>
      </c>
      <c r="V121" s="223">
        <f>ROUND(E121*U121,2)</f>
        <v>9.06</v>
      </c>
      <c r="W121" s="223"/>
      <c r="X121" s="223" t="s">
        <v>186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187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6" t="s">
        <v>211</v>
      </c>
      <c r="D122" s="247"/>
      <c r="E122" s="247"/>
      <c r="F122" s="247"/>
      <c r="G122" s="247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148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5" t="s">
        <v>189</v>
      </c>
      <c r="D123" s="228"/>
      <c r="E123" s="229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132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55" t="s">
        <v>250</v>
      </c>
      <c r="D124" s="228"/>
      <c r="E124" s="229"/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132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5" t="s">
        <v>251</v>
      </c>
      <c r="D125" s="228"/>
      <c r="E125" s="229">
        <v>2.7241300000000002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132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33" t="s">
        <v>121</v>
      </c>
      <c r="B126" s="234" t="s">
        <v>91</v>
      </c>
      <c r="C126" s="250" t="s">
        <v>92</v>
      </c>
      <c r="D126" s="235"/>
      <c r="E126" s="236"/>
      <c r="F126" s="237"/>
      <c r="G126" s="237">
        <f>SUMIF(AG127:AG132,"&lt;&gt;NOR",G127:G132)</f>
        <v>0</v>
      </c>
      <c r="H126" s="237"/>
      <c r="I126" s="237">
        <f>SUM(I127:I132)</f>
        <v>0</v>
      </c>
      <c r="J126" s="237"/>
      <c r="K126" s="237">
        <f>SUM(K127:K132)</f>
        <v>0</v>
      </c>
      <c r="L126" s="237"/>
      <c r="M126" s="237">
        <f>SUM(M127:M132)</f>
        <v>0</v>
      </c>
      <c r="N126" s="237"/>
      <c r="O126" s="237">
        <f>SUM(O127:O132)</f>
        <v>0.01</v>
      </c>
      <c r="P126" s="237"/>
      <c r="Q126" s="237">
        <f>SUM(Q127:Q132)</f>
        <v>0</v>
      </c>
      <c r="R126" s="237"/>
      <c r="S126" s="237"/>
      <c r="T126" s="238"/>
      <c r="U126" s="232"/>
      <c r="V126" s="232">
        <f>SUM(V127:V132)</f>
        <v>10.77</v>
      </c>
      <c r="W126" s="232"/>
      <c r="X126" s="232"/>
      <c r="AG126" t="s">
        <v>122</v>
      </c>
    </row>
    <row r="127" spans="1:60" outlineLevel="1" x14ac:dyDescent="0.2">
      <c r="A127" s="239">
        <v>18</v>
      </c>
      <c r="B127" s="240" t="s">
        <v>252</v>
      </c>
      <c r="C127" s="251" t="s">
        <v>253</v>
      </c>
      <c r="D127" s="241" t="s">
        <v>145</v>
      </c>
      <c r="E127" s="242">
        <v>37.128639999999997</v>
      </c>
      <c r="F127" s="243"/>
      <c r="G127" s="244">
        <f>ROUND(E127*F127,2)</f>
        <v>0</v>
      </c>
      <c r="H127" s="243"/>
      <c r="I127" s="244">
        <f>ROUND(E127*H127,2)</f>
        <v>0</v>
      </c>
      <c r="J127" s="243"/>
      <c r="K127" s="244">
        <f>ROUND(E127*J127,2)</f>
        <v>0</v>
      </c>
      <c r="L127" s="244">
        <v>21</v>
      </c>
      <c r="M127" s="244">
        <f>G127*(1+L127/100)</f>
        <v>0</v>
      </c>
      <c r="N127" s="244">
        <v>2.7E-4</v>
      </c>
      <c r="O127" s="244">
        <f>ROUND(E127*N127,2)</f>
        <v>0.01</v>
      </c>
      <c r="P127" s="244">
        <v>0</v>
      </c>
      <c r="Q127" s="244">
        <f>ROUND(E127*P127,2)</f>
        <v>0</v>
      </c>
      <c r="R127" s="244" t="s">
        <v>254</v>
      </c>
      <c r="S127" s="244" t="s">
        <v>127</v>
      </c>
      <c r="T127" s="245" t="s">
        <v>128</v>
      </c>
      <c r="U127" s="223">
        <v>0.28999999999999998</v>
      </c>
      <c r="V127" s="223">
        <f>ROUND(E127*U127,2)</f>
        <v>10.77</v>
      </c>
      <c r="W127" s="223"/>
      <c r="X127" s="223" t="s">
        <v>129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130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55" t="s">
        <v>255</v>
      </c>
      <c r="D128" s="228"/>
      <c r="E128" s="229"/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132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5" t="s">
        <v>256</v>
      </c>
      <c r="D129" s="228"/>
      <c r="E129" s="229">
        <v>18.438400000000001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132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7" t="s">
        <v>257</v>
      </c>
      <c r="D130" s="230"/>
      <c r="E130" s="231">
        <v>6.4534399999999996</v>
      </c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132</v>
      </c>
      <c r="AH130" s="214">
        <v>4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5" t="s">
        <v>152</v>
      </c>
      <c r="D131" s="228"/>
      <c r="E131" s="229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132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5" t="s">
        <v>258</v>
      </c>
      <c r="D132" s="228"/>
      <c r="E132" s="229">
        <v>12.236800000000001</v>
      </c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132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x14ac:dyDescent="0.2">
      <c r="A133" s="3"/>
      <c r="B133" s="4"/>
      <c r="C133" s="259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E133">
        <v>15</v>
      </c>
      <c r="AF133">
        <v>21</v>
      </c>
      <c r="AG133" t="s">
        <v>108</v>
      </c>
    </row>
    <row r="134" spans="1:60" x14ac:dyDescent="0.2">
      <c r="A134" s="217"/>
      <c r="B134" s="218" t="s">
        <v>29</v>
      </c>
      <c r="C134" s="260"/>
      <c r="D134" s="219"/>
      <c r="E134" s="220"/>
      <c r="F134" s="220"/>
      <c r="G134" s="249">
        <f>G8+G21+G34+G55+G61+G82+G126</f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E134">
        <f>SUMIF(L7:L132,AE133,G7:G132)</f>
        <v>0</v>
      </c>
      <c r="AF134">
        <f>SUMIF(L7:L132,AF133,G7:G132)</f>
        <v>0</v>
      </c>
      <c r="AG134" t="s">
        <v>259</v>
      </c>
    </row>
    <row r="135" spans="1:60" x14ac:dyDescent="0.2">
      <c r="C135" s="261"/>
      <c r="D135" s="10"/>
      <c r="AG135" t="s">
        <v>260</v>
      </c>
    </row>
    <row r="136" spans="1:60" x14ac:dyDescent="0.2">
      <c r="D136" s="10"/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5BibgnPt7ngzPQQETvwwT61agY9HkF/4/uBjSPnJRdkmki58eHJKFCVBfC6aEbkJk5WcVavoZD1BQABXZeLHQ==" saltValue="g0ItRYry4MpyrL0BTVdRuw==" spinCount="100000" sheet="1"/>
  <mergeCells count="10">
    <mergeCell ref="C57:G57"/>
    <mergeCell ref="C63:G63"/>
    <mergeCell ref="C78:G78"/>
    <mergeCell ref="C122:G122"/>
    <mergeCell ref="A1:G1"/>
    <mergeCell ref="C2:G2"/>
    <mergeCell ref="C3:G3"/>
    <mergeCell ref="C4:G4"/>
    <mergeCell ref="C23:G23"/>
    <mergeCell ref="C36:G3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109.3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109.3 1 Pol'!Názvy_tisku</vt:lpstr>
      <vt:lpstr>oadresa</vt:lpstr>
      <vt:lpstr>Stavba!Objednatel</vt:lpstr>
      <vt:lpstr>Stavba!Objekt</vt:lpstr>
      <vt:lpstr>'SO 109.3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2020-11-11T21:40:31Z</dcterms:modified>
</cp:coreProperties>
</file>